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1340" windowHeight="7350" activeTab="0"/>
  </bookViews>
  <sheets>
    <sheet name="Лист1" sheetId="1" r:id="rId1"/>
  </sheets>
  <definedNames>
    <definedName name="бЮДЖЕТ_2005_НОВ.КЛ." localSheetId="0">'Лист1'!$D$1:$D$47</definedName>
    <definedName name="_xlnm.Print_Titles" localSheetId="0">'Лист1'!$A:$D,'Лист1'!$3:$5</definedName>
    <definedName name="_xlnm.Print_Area" localSheetId="0">'Лист1'!$A$1:$J$73</definedName>
  </definedNames>
  <calcPr fullCalcOnLoad="1"/>
</workbook>
</file>

<file path=xl/sharedStrings.xml><?xml version="1.0" encoding="utf-8"?>
<sst xmlns="http://schemas.openxmlformats.org/spreadsheetml/2006/main" count="189" uniqueCount="124">
  <si>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</si>
  <si>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</si>
  <si>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</si>
  <si>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</si>
  <si>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</si>
  <si>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</si>
  <si>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</si>
  <si>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</si>
  <si>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</si>
  <si>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</si>
  <si>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</si>
  <si>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</si>
  <si>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</si>
  <si>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</si>
  <si>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</si>
  <si>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</si>
  <si>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 xml:space="preserve">ИТОГО ДОХОДОВ </t>
  </si>
  <si>
    <t>Налог на прибыль организаций</t>
  </si>
  <si>
    <t>НАЛОГИ НА ИМУЩЕСТВО</t>
  </si>
  <si>
    <t xml:space="preserve">Дотации  из регионального фонда финансовой поддержки 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</si>
  <si>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</si>
  <si>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</si>
  <si>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</si>
  <si>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</si>
  <si>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</si>
  <si>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</si>
  <si>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</si>
  <si>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  от  сдачи  в аренду имущества, находящегося в оперативном управлении  органов управления муниципальных районов  и  созданных  ими учреждений и в хозяйственном ведении муниципальных унитарных предприятий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</si>
  <si>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</si>
  <si>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</si>
  <si>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Платежи      от     государственных    и муниципальных унитарных предприятий
</t>
  </si>
  <si>
    <t xml:space="preserve"> ВОЗВРАТ ОСТАТКОВ СУБСИДИЙ И СУБВЕНЦИЙ ПРОШЛЫХ ЛЕТ</t>
  </si>
  <si>
    <t>1 00 00000 00</t>
  </si>
  <si>
    <t>0000</t>
  </si>
  <si>
    <t>000</t>
  </si>
  <si>
    <t>1 01 00000 00</t>
  </si>
  <si>
    <t>110</t>
  </si>
  <si>
    <t>101  01000 00</t>
  </si>
  <si>
    <t>1 01 02000 01</t>
  </si>
  <si>
    <t>1 05 00000 00</t>
  </si>
  <si>
    <t>1 08 00000 00</t>
  </si>
  <si>
    <t>1 09 00000 00</t>
  </si>
  <si>
    <t>1 11 00000 00</t>
  </si>
  <si>
    <t>120</t>
  </si>
  <si>
    <t>1 11 05025 05</t>
  </si>
  <si>
    <t>1 11 05035 05</t>
  </si>
  <si>
    <t>1 11 07015 05</t>
  </si>
  <si>
    <t>1 11 09045 05</t>
  </si>
  <si>
    <t>1 12 00000 00</t>
  </si>
  <si>
    <t>1 12 01000 01</t>
  </si>
  <si>
    <t>1 14 00000 00</t>
  </si>
  <si>
    <t>420</t>
  </si>
  <si>
    <t>1 16 00000 00</t>
  </si>
  <si>
    <t>1 17 00000 00</t>
  </si>
  <si>
    <t>1 18 00000 00</t>
  </si>
  <si>
    <t>1 19 00000 00</t>
  </si>
  <si>
    <t>2 00 00000 00</t>
  </si>
  <si>
    <t xml:space="preserve">2 02 01001 05 </t>
  </si>
  <si>
    <t>151</t>
  </si>
  <si>
    <t>2 02 02000 00</t>
  </si>
  <si>
    <t>2 02 03000 00</t>
  </si>
  <si>
    <t>КБК</t>
  </si>
  <si>
    <t>1 06 00000 00</t>
  </si>
  <si>
    <t>1 01 01000 01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</si>
  <si>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</si>
  <si>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</si>
  <si>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</si>
  <si>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1 05 01010 01</t>
  </si>
  <si>
    <t>1 05 01020 01</t>
  </si>
  <si>
    <t>1 05 01050 01</t>
  </si>
  <si>
    <t>Налог ,взимаемый с налогоплательщиков, выбравших в качестве объекта налогообложения доходы</t>
  </si>
  <si>
    <t>Налог ,взимаемый с налогоплательщиков, выбравших в качестве объекта налогообложения доходы, уменьшенные на величину расходов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</si>
  <si>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</si>
  <si>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</si>
  <si>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</si>
  <si>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105  01040 02</t>
  </si>
  <si>
    <t>1 05 02000 02</t>
  </si>
  <si>
    <t>1 06 02010 02</t>
  </si>
  <si>
    <t>Субсидии  из регионального фонда софинансирования социальных расходов</t>
  </si>
  <si>
    <t>Минимальный налог</t>
  </si>
  <si>
    <t>1 11 05013 10</t>
  </si>
  <si>
    <t xml:space="preserve">% выполн. </t>
  </si>
  <si>
    <t>Налог на имущество организаций</t>
  </si>
  <si>
    <t>Отклонение + ; - до утвержд.плана</t>
  </si>
  <si>
    <t>Сумма уточнения</t>
  </si>
  <si>
    <t>Оценка 2013 года</t>
  </si>
  <si>
    <t>Исполнено на 01.07.2013 в сопоставимых ценах 2012г</t>
  </si>
  <si>
    <t>% роста исполнения на 1 июля 2013 по сравнению с 2012г.</t>
  </si>
  <si>
    <t>1 14 06013 10</t>
  </si>
  <si>
    <t>1 14 02053 05</t>
  </si>
  <si>
    <t>Утверждено, (тыс. руб.)</t>
  </si>
  <si>
    <t xml:space="preserve">Исполнено, (тыс. руб.) </t>
  </si>
  <si>
    <t>2 02 04000 05</t>
  </si>
  <si>
    <r>
      <rPr>
        <b/>
        <sz val="10.5"/>
        <rFont val="Arial Cyr"/>
        <family val="0"/>
      </rPr>
      <t>Иные м</t>
    </r>
    <r>
      <rPr>
        <sz val="10.5"/>
        <rFont val="Arial Cyr"/>
        <family val="0"/>
      </rPr>
      <t>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  </r>
  </si>
  <si>
    <t>Прочие безвозмездные поступления</t>
  </si>
  <si>
    <t>2 07 05000 05</t>
  </si>
  <si>
    <t>РАСХОДЫ</t>
  </si>
  <si>
    <t>РАЗДЕЛ 01.00</t>
  </si>
  <si>
    <t>ОБЩЕГОСУДАРСТВЕННЫЕ РАСХОДЫ</t>
  </si>
  <si>
    <t xml:space="preserve">Исполнение бюджета Грязовецкого муниципального района                                                       за 1 полугодие 2013 года .     </t>
  </si>
  <si>
    <t>РАЗДЕЛ 03.00</t>
  </si>
  <si>
    <t>Национальная безопасность и правоохранительная деятельность</t>
  </si>
  <si>
    <t>РАЗДЕЛ 04.00</t>
  </si>
  <si>
    <t>Национальная экономика</t>
  </si>
  <si>
    <t>РАЗДЕЛ 05.00</t>
  </si>
  <si>
    <t>Жилищно-коммунальное хозяйство</t>
  </si>
  <si>
    <t>РАЗДЕЛ 06.00</t>
  </si>
  <si>
    <t>Охрана окружающей среды</t>
  </si>
  <si>
    <t>РАЗДЕЛ 07.00</t>
  </si>
  <si>
    <t>Образование</t>
  </si>
  <si>
    <t>РАЗДЕЛ 08.00</t>
  </si>
  <si>
    <t>КУЛЬТУРА И КИНЕМАТОГРАФИЯ</t>
  </si>
  <si>
    <t>РАЗДЕЛ 09.00</t>
  </si>
  <si>
    <t>ЗДРАВООХРАНЕНИЕ</t>
  </si>
  <si>
    <t>РАЗДЕЛ 10.00</t>
  </si>
  <si>
    <t>Социальная политика</t>
  </si>
  <si>
    <t>РАЗДЕЛ 11.00</t>
  </si>
  <si>
    <t>ФИЗИЧЕСКАЯ КУЛЬТУРА И СПОРТ</t>
  </si>
  <si>
    <t>РАЗДЕЛ 12.00</t>
  </si>
  <si>
    <t>СРЕДСТВА МАССОВОЙ ИНФОРМАЦИИ</t>
  </si>
  <si>
    <t>РАЗДЕЛ 13.00</t>
  </si>
  <si>
    <t xml:space="preserve">ОБСЛУЖИВАНИЕ ГОСУДАРСТВЕННОГО И МУНИЦИПАЛЬНОГО ДОЛГА </t>
  </si>
  <si>
    <t>ИТОГО РАСХОДОВ</t>
  </si>
  <si>
    <t>Дефицит (профицит)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</si>
</sst>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[Red]\-#,##0.0\ "/>
    <numFmt numFmtId="175" formatCode="0.00000000"/>
    <numFmt numFmtId="176" formatCode="0.0000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Arial Cyr"/>
      <family val="0"/>
    </font>
    <font>
      <sz val="10.5"/>
      <name val="Times New Roman"/>
      <family val="1"/>
    </font>
    <font>
      <b/>
      <sz val="10.5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5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1"/>
      <name val="Arial"/>
      <family val="2"/>
    </font>
    <font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164" fontId="3" fillId="0" borderId="13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64" fontId="16" fillId="0" borderId="10" xfId="0" applyNumberFormat="1" applyFont="1" applyBorder="1" applyAlignment="1">
      <alignment horizontal="right" wrapText="1"/>
    </xf>
    <xf numFmtId="164" fontId="16" fillId="0" borderId="10" xfId="0" applyNumberFormat="1" applyFont="1" applyBorder="1" applyAlignment="1">
      <alignment wrapText="1"/>
    </xf>
    <xf numFmtId="164" fontId="17" fillId="0" borderId="10" xfId="0" applyNumberFormat="1" applyFont="1" applyBorder="1" applyAlignment="1">
      <alignment horizontal="right" wrapText="1"/>
    </xf>
    <xf numFmtId="164" fontId="18" fillId="0" borderId="10" xfId="0" applyNumberFormat="1" applyFont="1" applyBorder="1" applyAlignment="1">
      <alignment horizontal="right" wrapText="1"/>
    </xf>
    <xf numFmtId="164" fontId="18" fillId="0" borderId="10" xfId="0" applyNumberFormat="1" applyFont="1" applyBorder="1" applyAlignment="1">
      <alignment wrapText="1"/>
    </xf>
    <xf numFmtId="164" fontId="19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164" fontId="40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164" fontId="18" fillId="0" borderId="10" xfId="0" applyNumberFormat="1" applyFont="1" applyBorder="1" applyAlignment="1">
      <alignment vertical="top" wrapText="1"/>
    </xf>
    <xf numFmtId="0" fontId="18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Normal="75" zoomScaleSheetLayoutView="100" zoomScalePageLayoutView="0" workbookViewId="0" topLeftCell="A1">
      <pane xSplit="4" ySplit="6" topLeftCell="E2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63" sqref="F63"/>
    </sheetView>
  </sheetViews>
  <sheetFormatPr defaultColWidth="9.00390625" defaultRowHeight="12.75"/>
  <cols>
    <col min="1" max="1" width="14.25390625" style="1" customWidth="1"/>
    <col min="2" max="2" width="6.875" style="1" customWidth="1"/>
    <col min="3" max="3" width="4.875" style="1" customWidth="1"/>
    <col min="4" max="4" width="54.25390625" style="1" customWidth="1"/>
    <col min="5" max="6" width="13.75390625" style="1" customWidth="1"/>
    <col min="7" max="7" width="10.625" style="1" customWidth="1"/>
    <col min="8" max="8" width="14.75390625" style="1" hidden="1" customWidth="1"/>
    <col min="9" max="9" width="12.625" style="1" hidden="1" customWidth="1"/>
    <col min="10" max="10" width="0.2421875" style="1" hidden="1" customWidth="1"/>
    <col min="11" max="11" width="13.75390625" style="1" hidden="1" customWidth="1"/>
    <col min="12" max="12" width="13.00390625" style="1" hidden="1" customWidth="1"/>
    <col min="13" max="17" width="14.75390625" style="1" customWidth="1"/>
    <col min="18" max="16384" width="9.125" style="1" customWidth="1"/>
  </cols>
  <sheetData>
    <row r="1" spans="1:12" ht="41.25" customHeight="1">
      <c r="A1" s="50" t="s">
        <v>99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1.25" customHeight="1">
      <c r="A2" s="19"/>
      <c r="B2" s="19"/>
      <c r="C2" s="19"/>
      <c r="D2" s="19"/>
      <c r="E2" s="19"/>
      <c r="F2" s="19"/>
      <c r="G2" s="41"/>
      <c r="H2" s="19"/>
      <c r="I2" s="19"/>
      <c r="J2" s="19"/>
      <c r="K2" s="19"/>
      <c r="L2" s="19"/>
    </row>
    <row r="3" spans="1:12" ht="33.75" customHeight="1">
      <c r="A3" s="51" t="s">
        <v>61</v>
      </c>
      <c r="B3" s="52"/>
      <c r="C3" s="53"/>
      <c r="D3" s="47" t="s">
        <v>14</v>
      </c>
      <c r="E3" s="47" t="s">
        <v>90</v>
      </c>
      <c r="F3" s="47" t="s">
        <v>91</v>
      </c>
      <c r="G3" s="47" t="s">
        <v>81</v>
      </c>
      <c r="H3" s="47" t="s">
        <v>86</v>
      </c>
      <c r="I3" s="47" t="s">
        <v>87</v>
      </c>
      <c r="J3" s="47" t="s">
        <v>83</v>
      </c>
      <c r="K3" s="47" t="s">
        <v>85</v>
      </c>
      <c r="L3" s="47" t="s">
        <v>84</v>
      </c>
    </row>
    <row r="4" spans="1:12" ht="10.5" customHeight="1">
      <c r="A4" s="54"/>
      <c r="B4" s="55"/>
      <c r="C4" s="56"/>
      <c r="D4" s="48"/>
      <c r="E4" s="48"/>
      <c r="F4" s="48"/>
      <c r="G4" s="48"/>
      <c r="H4" s="48"/>
      <c r="I4" s="48"/>
      <c r="J4" s="48"/>
      <c r="K4" s="48"/>
      <c r="L4" s="48"/>
    </row>
    <row r="5" spans="1:12" ht="12.75" customHeight="1">
      <c r="A5" s="49">
        <v>1</v>
      </c>
      <c r="B5" s="49"/>
      <c r="C5" s="49"/>
      <c r="D5" s="18">
        <v>2</v>
      </c>
      <c r="E5" s="18">
        <v>3</v>
      </c>
      <c r="F5" s="18">
        <v>4</v>
      </c>
      <c r="G5" s="18">
        <v>5</v>
      </c>
      <c r="H5" s="18">
        <v>9</v>
      </c>
      <c r="I5" s="18">
        <v>10</v>
      </c>
      <c r="J5" s="18">
        <v>11</v>
      </c>
      <c r="K5" s="18">
        <v>12</v>
      </c>
      <c r="L5" s="18">
        <v>13</v>
      </c>
    </row>
    <row r="6" spans="1:12" ht="21" customHeight="1">
      <c r="A6" s="9" t="s">
        <v>32</v>
      </c>
      <c r="B6" s="15" t="s">
        <v>33</v>
      </c>
      <c r="C6" s="15" t="s">
        <v>34</v>
      </c>
      <c r="D6" s="35" t="s">
        <v>0</v>
      </c>
      <c r="E6" s="30">
        <f>E7+E23</f>
        <v>292385</v>
      </c>
      <c r="F6" s="30">
        <f>F7+F23</f>
        <v>126326.90000000001</v>
      </c>
      <c r="G6" s="43">
        <f>F6/E6*100</f>
        <v>43.20567060553722</v>
      </c>
      <c r="H6" s="30">
        <f>H7+H23</f>
        <v>142437.7</v>
      </c>
      <c r="I6" s="30" t="e">
        <f>H6/#REF!*100</f>
        <v>#REF!</v>
      </c>
      <c r="J6" s="29">
        <f>E6-F6</f>
        <v>166058.09999999998</v>
      </c>
      <c r="K6" s="30">
        <f>K7+K23</f>
        <v>272741.2</v>
      </c>
      <c r="L6" s="30">
        <f>K6-E6</f>
        <v>-19643.79999999999</v>
      </c>
    </row>
    <row r="7" spans="1:12" ht="21.75" customHeight="1">
      <c r="A7" s="9"/>
      <c r="B7" s="15"/>
      <c r="C7" s="15"/>
      <c r="D7" s="3" t="s">
        <v>22</v>
      </c>
      <c r="E7" s="29">
        <f>E8+E12+E19+E21+E22</f>
        <v>273048</v>
      </c>
      <c r="F7" s="29">
        <f>F8+F12+F19+F21+F22</f>
        <v>112236.6</v>
      </c>
      <c r="G7" s="43">
        <f aca="true" t="shared" si="0" ref="G7:G37">F7/E7*100</f>
        <v>41.10508042541971</v>
      </c>
      <c r="H7" s="31">
        <f>H8+H12+H19+H21+H22</f>
        <v>129742.70000000001</v>
      </c>
      <c r="I7" s="30" t="e">
        <f>H7/#REF!*100</f>
        <v>#REF!</v>
      </c>
      <c r="J7" s="29">
        <f aca="true" t="shared" si="1" ref="J7:J37">E7-F7</f>
        <v>160811.4</v>
      </c>
      <c r="K7" s="31">
        <f>K8+K12+K19+K21+K22</f>
        <v>249812.60000000003</v>
      </c>
      <c r="L7" s="30">
        <f aca="true" t="shared" si="2" ref="L7:L37">K7-E7</f>
        <v>-23235.399999999965</v>
      </c>
    </row>
    <row r="8" spans="1:12" ht="17.25" customHeight="1" hidden="1">
      <c r="A8" s="10" t="s">
        <v>35</v>
      </c>
      <c r="B8" s="16" t="s">
        <v>33</v>
      </c>
      <c r="C8" s="16" t="s">
        <v>36</v>
      </c>
      <c r="D8" s="36" t="s">
        <v>1</v>
      </c>
      <c r="E8" s="32">
        <f>E11</f>
        <v>218267</v>
      </c>
      <c r="F8" s="17">
        <v>83792.7</v>
      </c>
      <c r="G8" s="44">
        <f t="shared" si="0"/>
        <v>38.3899994043992</v>
      </c>
      <c r="H8" s="32">
        <f>H11</f>
        <v>102751.9</v>
      </c>
      <c r="I8" s="33" t="e">
        <f>H8/#REF!*100</f>
        <v>#REF!</v>
      </c>
      <c r="J8" s="32">
        <f t="shared" si="1"/>
        <v>134474.3</v>
      </c>
      <c r="K8" s="32">
        <v>192783.7</v>
      </c>
      <c r="L8" s="33">
        <f t="shared" si="2"/>
        <v>-25483.29999999999</v>
      </c>
    </row>
    <row r="9" spans="1:12" ht="18" customHeight="1" hidden="1">
      <c r="A9" s="10" t="s">
        <v>37</v>
      </c>
      <c r="B9" s="16" t="s">
        <v>33</v>
      </c>
      <c r="C9" s="16" t="s">
        <v>36</v>
      </c>
      <c r="D9" s="36" t="s">
        <v>17</v>
      </c>
      <c r="E9" s="32">
        <v>243103</v>
      </c>
      <c r="F9" s="17">
        <v>0</v>
      </c>
      <c r="G9" s="44">
        <f t="shared" si="0"/>
        <v>0</v>
      </c>
      <c r="H9" s="33" t="e">
        <f>#REF!+#REF!</f>
        <v>#REF!</v>
      </c>
      <c r="I9" s="33" t="e">
        <f>H9/#REF!*100</f>
        <v>#REF!</v>
      </c>
      <c r="J9" s="32">
        <f t="shared" si="1"/>
        <v>243103</v>
      </c>
      <c r="K9" s="32"/>
      <c r="L9" s="33">
        <f t="shared" si="2"/>
        <v>-243103</v>
      </c>
    </row>
    <row r="10" spans="1:12" ht="15" customHeight="1" hidden="1">
      <c r="A10" s="10" t="s">
        <v>63</v>
      </c>
      <c r="B10" s="16" t="s">
        <v>33</v>
      </c>
      <c r="C10" s="16">
        <v>110</v>
      </c>
      <c r="D10" s="36" t="s">
        <v>17</v>
      </c>
      <c r="E10" s="32">
        <v>27904</v>
      </c>
      <c r="F10" s="17">
        <v>0</v>
      </c>
      <c r="G10" s="44">
        <f t="shared" si="0"/>
        <v>0</v>
      </c>
      <c r="H10" s="33" t="e">
        <f>#REF!+#REF!</f>
        <v>#REF!</v>
      </c>
      <c r="I10" s="33" t="e">
        <f>H10/#REF!*100</f>
        <v>#REF!</v>
      </c>
      <c r="J10" s="32">
        <f t="shared" si="1"/>
        <v>27904</v>
      </c>
      <c r="K10" s="32"/>
      <c r="L10" s="33">
        <f t="shared" si="2"/>
        <v>-27904</v>
      </c>
    </row>
    <row r="11" spans="1:12" ht="21.75" customHeight="1">
      <c r="A11" s="26" t="s">
        <v>38</v>
      </c>
      <c r="B11" s="27" t="s">
        <v>33</v>
      </c>
      <c r="C11" s="27" t="s">
        <v>36</v>
      </c>
      <c r="D11" s="40" t="s">
        <v>2</v>
      </c>
      <c r="E11" s="32">
        <v>218267</v>
      </c>
      <c r="F11" s="42">
        <v>83792.7</v>
      </c>
      <c r="G11" s="44">
        <f t="shared" si="0"/>
        <v>38.3899994043992</v>
      </c>
      <c r="H11" s="33">
        <v>102751.9</v>
      </c>
      <c r="I11" s="33" t="e">
        <f>H11/#REF!*100</f>
        <v>#REF!</v>
      </c>
      <c r="J11" s="32">
        <f t="shared" si="1"/>
        <v>134474.3</v>
      </c>
      <c r="K11" s="32">
        <v>192783.7</v>
      </c>
      <c r="L11" s="33">
        <f t="shared" si="2"/>
        <v>-25483.29999999999</v>
      </c>
    </row>
    <row r="12" spans="1:12" ht="21.75" customHeight="1">
      <c r="A12" s="10" t="s">
        <v>39</v>
      </c>
      <c r="B12" s="16" t="s">
        <v>33</v>
      </c>
      <c r="C12" s="16" t="s">
        <v>36</v>
      </c>
      <c r="D12" s="37" t="s">
        <v>3</v>
      </c>
      <c r="E12" s="32">
        <f>E16+E17+E18+E13+E14+E15</f>
        <v>31753</v>
      </c>
      <c r="F12" s="42">
        <v>15487.8</v>
      </c>
      <c r="G12" s="44">
        <f t="shared" si="0"/>
        <v>48.775863697918304</v>
      </c>
      <c r="H12" s="34">
        <f>H16+H17+H18+H13+H14+H15</f>
        <v>14458.1</v>
      </c>
      <c r="I12" s="33" t="e">
        <f>H12/#REF!*100</f>
        <v>#REF!</v>
      </c>
      <c r="J12" s="32">
        <f t="shared" si="1"/>
        <v>16265.2</v>
      </c>
      <c r="K12" s="34">
        <f>K16+K17+K18+K13+K14+K15</f>
        <v>30148.699999999997</v>
      </c>
      <c r="L12" s="33">
        <f t="shared" si="2"/>
        <v>-1604.300000000003</v>
      </c>
    </row>
    <row r="13" spans="1:12" ht="39.75" customHeight="1">
      <c r="A13" s="11" t="s">
        <v>67</v>
      </c>
      <c r="B13" s="16" t="s">
        <v>33</v>
      </c>
      <c r="C13" s="16">
        <v>110</v>
      </c>
      <c r="D13" s="38" t="s">
        <v>70</v>
      </c>
      <c r="E13" s="32">
        <v>6268</v>
      </c>
      <c r="F13" s="42">
        <v>3074.1</v>
      </c>
      <c r="G13" s="44">
        <f t="shared" si="0"/>
        <v>49.044352265475425</v>
      </c>
      <c r="H13" s="33">
        <v>2816.4</v>
      </c>
      <c r="I13" s="33" t="e">
        <f>H13/#REF!*100</f>
        <v>#REF!</v>
      </c>
      <c r="J13" s="32">
        <f t="shared" si="1"/>
        <v>3193.9</v>
      </c>
      <c r="K13" s="32">
        <v>6268</v>
      </c>
      <c r="L13" s="33">
        <f t="shared" si="2"/>
        <v>0</v>
      </c>
    </row>
    <row r="14" spans="1:12" ht="47.25" customHeight="1">
      <c r="A14" s="11" t="s">
        <v>68</v>
      </c>
      <c r="B14" s="16" t="s">
        <v>33</v>
      </c>
      <c r="C14" s="16">
        <v>110</v>
      </c>
      <c r="D14" s="38" t="s">
        <v>71</v>
      </c>
      <c r="E14" s="32">
        <v>1460</v>
      </c>
      <c r="F14" s="42">
        <v>1273.8</v>
      </c>
      <c r="G14" s="44">
        <f t="shared" si="0"/>
        <v>87.24657534246575</v>
      </c>
      <c r="H14" s="33">
        <v>1055.6</v>
      </c>
      <c r="I14" s="33" t="e">
        <f>H14/#REF!*100</f>
        <v>#REF!</v>
      </c>
      <c r="J14" s="32">
        <f t="shared" si="1"/>
        <v>186.20000000000005</v>
      </c>
      <c r="K14" s="32">
        <v>1625.6</v>
      </c>
      <c r="L14" s="33">
        <f t="shared" si="2"/>
        <v>165.5999999999999</v>
      </c>
    </row>
    <row r="15" spans="1:12" ht="19.5" customHeight="1">
      <c r="A15" s="11" t="s">
        <v>69</v>
      </c>
      <c r="B15" s="16" t="s">
        <v>33</v>
      </c>
      <c r="C15" s="16" t="s">
        <v>36</v>
      </c>
      <c r="D15" s="38" t="s">
        <v>79</v>
      </c>
      <c r="E15" s="32">
        <v>1429</v>
      </c>
      <c r="F15" s="42">
        <v>1350.3</v>
      </c>
      <c r="G15" s="44">
        <f t="shared" si="0"/>
        <v>94.4926522043387</v>
      </c>
      <c r="H15" s="33">
        <v>1045</v>
      </c>
      <c r="I15" s="33" t="e">
        <f>H15/#REF!*100</f>
        <v>#REF!</v>
      </c>
      <c r="J15" s="32">
        <f t="shared" si="1"/>
        <v>78.70000000000005</v>
      </c>
      <c r="K15" s="32">
        <v>1429.3</v>
      </c>
      <c r="L15" s="33">
        <f t="shared" si="2"/>
        <v>0.2999999999999545</v>
      </c>
    </row>
    <row r="16" spans="1:12" ht="32.25" customHeight="1">
      <c r="A16" s="26" t="s">
        <v>76</v>
      </c>
      <c r="B16" s="28" t="s">
        <v>33</v>
      </c>
      <c r="C16" s="28" t="s">
        <v>36</v>
      </c>
      <c r="D16" s="37" t="s">
        <v>4</v>
      </c>
      <c r="E16" s="32">
        <v>22127</v>
      </c>
      <c r="F16" s="42">
        <v>9764</v>
      </c>
      <c r="G16" s="44">
        <f t="shared" si="0"/>
        <v>44.12708455732815</v>
      </c>
      <c r="H16" s="33">
        <v>9515.5</v>
      </c>
      <c r="I16" s="33" t="e">
        <f>H16/#REF!*100</f>
        <v>#REF!</v>
      </c>
      <c r="J16" s="32">
        <f t="shared" si="1"/>
        <v>12363</v>
      </c>
      <c r="K16" s="32">
        <v>20725.2</v>
      </c>
      <c r="L16" s="33">
        <f t="shared" si="2"/>
        <v>-1401.7999999999993</v>
      </c>
    </row>
    <row r="17" spans="1:12" ht="18" customHeight="1">
      <c r="A17" s="10" t="s">
        <v>74</v>
      </c>
      <c r="B17" s="16" t="s">
        <v>33</v>
      </c>
      <c r="C17" s="16" t="s">
        <v>36</v>
      </c>
      <c r="D17" s="36" t="s">
        <v>15</v>
      </c>
      <c r="E17" s="32">
        <v>1</v>
      </c>
      <c r="F17" s="42">
        <v>0.6</v>
      </c>
      <c r="G17" s="44">
        <f t="shared" si="0"/>
        <v>60</v>
      </c>
      <c r="H17" s="33">
        <v>0.6</v>
      </c>
      <c r="I17" s="33" t="e">
        <f>H17/#REF!*100</f>
        <v>#REF!</v>
      </c>
      <c r="J17" s="32">
        <f t="shared" si="1"/>
        <v>0.4</v>
      </c>
      <c r="K17" s="32">
        <v>0.6</v>
      </c>
      <c r="L17" s="33">
        <f t="shared" si="2"/>
        <v>-0.4</v>
      </c>
    </row>
    <row r="18" spans="1:12" ht="28.5" customHeight="1">
      <c r="A18" s="26" t="s">
        <v>75</v>
      </c>
      <c r="B18" s="16" t="s">
        <v>33</v>
      </c>
      <c r="C18" s="16" t="s">
        <v>36</v>
      </c>
      <c r="D18" s="37" t="s">
        <v>64</v>
      </c>
      <c r="E18" s="32">
        <v>468</v>
      </c>
      <c r="F18" s="42">
        <v>25</v>
      </c>
      <c r="G18" s="44">
        <f t="shared" si="0"/>
        <v>5.3418803418803416</v>
      </c>
      <c r="H18" s="33">
        <v>25</v>
      </c>
      <c r="I18" s="33" t="e">
        <f>H18/#REF!*100</f>
        <v>#REF!</v>
      </c>
      <c r="J18" s="32">
        <f t="shared" si="1"/>
        <v>443</v>
      </c>
      <c r="K18" s="32">
        <v>100</v>
      </c>
      <c r="L18" s="33">
        <f t="shared" si="2"/>
        <v>-368</v>
      </c>
    </row>
    <row r="19" spans="1:12" ht="23.25" customHeight="1">
      <c r="A19" s="10" t="s">
        <v>62</v>
      </c>
      <c r="B19" s="16" t="s">
        <v>33</v>
      </c>
      <c r="C19" s="16" t="s">
        <v>36</v>
      </c>
      <c r="D19" s="36" t="s">
        <v>18</v>
      </c>
      <c r="E19" s="32">
        <f>E20</f>
        <v>21849</v>
      </c>
      <c r="F19" s="42">
        <v>12104.6</v>
      </c>
      <c r="G19" s="44">
        <f t="shared" si="0"/>
        <v>55.401162524600664</v>
      </c>
      <c r="H19" s="34">
        <f>H20</f>
        <v>11827.3</v>
      </c>
      <c r="I19" s="33" t="e">
        <f>H19/#REF!*100</f>
        <v>#REF!</v>
      </c>
      <c r="J19" s="32">
        <f t="shared" si="1"/>
        <v>9744.4</v>
      </c>
      <c r="K19" s="34">
        <f>K20</f>
        <v>25430.2</v>
      </c>
      <c r="L19" s="33">
        <f t="shared" si="2"/>
        <v>3581.2000000000007</v>
      </c>
    </row>
    <row r="20" spans="1:12" ht="19.5" customHeight="1">
      <c r="A20" s="10" t="s">
        <v>77</v>
      </c>
      <c r="B20" s="16" t="s">
        <v>33</v>
      </c>
      <c r="C20" s="16" t="s">
        <v>36</v>
      </c>
      <c r="D20" s="36" t="s">
        <v>82</v>
      </c>
      <c r="E20" s="32">
        <v>21849</v>
      </c>
      <c r="F20" s="42">
        <v>12104.6</v>
      </c>
      <c r="G20" s="44">
        <f t="shared" si="0"/>
        <v>55.401162524600664</v>
      </c>
      <c r="H20" s="33">
        <v>11827.3</v>
      </c>
      <c r="I20" s="33" t="e">
        <f>H20/#REF!*100</f>
        <v>#REF!</v>
      </c>
      <c r="J20" s="32">
        <f t="shared" si="1"/>
        <v>9744.4</v>
      </c>
      <c r="K20" s="32">
        <v>25430.2</v>
      </c>
      <c r="L20" s="33">
        <f t="shared" si="2"/>
        <v>3581.2000000000007</v>
      </c>
    </row>
    <row r="21" spans="1:12" ht="17.25" customHeight="1">
      <c r="A21" s="10" t="s">
        <v>40</v>
      </c>
      <c r="B21" s="16" t="s">
        <v>33</v>
      </c>
      <c r="C21" s="16" t="s">
        <v>34</v>
      </c>
      <c r="D21" s="36" t="s">
        <v>5</v>
      </c>
      <c r="E21" s="33">
        <v>1179</v>
      </c>
      <c r="F21" s="42">
        <v>861.9</v>
      </c>
      <c r="G21" s="44">
        <f t="shared" si="0"/>
        <v>73.10432569974554</v>
      </c>
      <c r="H21" s="33">
        <v>715.8</v>
      </c>
      <c r="I21" s="33" t="e">
        <f>H21/#REF!*100</f>
        <v>#REF!</v>
      </c>
      <c r="J21" s="32">
        <f t="shared" si="1"/>
        <v>317.1</v>
      </c>
      <c r="K21" s="32">
        <v>1442</v>
      </c>
      <c r="L21" s="33">
        <f t="shared" si="2"/>
        <v>263</v>
      </c>
    </row>
    <row r="22" spans="1:12" ht="21.75" customHeight="1">
      <c r="A22" s="10" t="s">
        <v>41</v>
      </c>
      <c r="B22" s="16" t="s">
        <v>33</v>
      </c>
      <c r="C22" s="16" t="s">
        <v>36</v>
      </c>
      <c r="D22" s="36" t="s">
        <v>26</v>
      </c>
      <c r="E22" s="33">
        <v>0</v>
      </c>
      <c r="F22" s="42">
        <v>-10.4</v>
      </c>
      <c r="G22" s="44"/>
      <c r="H22" s="33">
        <v>-10.4</v>
      </c>
      <c r="I22" s="33" t="e">
        <f>H22/#REF!*100</f>
        <v>#REF!</v>
      </c>
      <c r="J22" s="32">
        <f t="shared" si="1"/>
        <v>10.4</v>
      </c>
      <c r="K22" s="32">
        <v>8</v>
      </c>
      <c r="L22" s="33">
        <f t="shared" si="2"/>
        <v>8</v>
      </c>
    </row>
    <row r="23" spans="1:12" ht="20.25" customHeight="1">
      <c r="A23" s="10"/>
      <c r="B23" s="16"/>
      <c r="C23" s="16"/>
      <c r="D23" s="3" t="s">
        <v>23</v>
      </c>
      <c r="E23" s="29">
        <f>E32+E24+E30+E33+E36+E37+E38+E39</f>
        <v>19337</v>
      </c>
      <c r="F23" s="29">
        <v>14090.3</v>
      </c>
      <c r="G23" s="43">
        <f t="shared" si="0"/>
        <v>72.86704245746496</v>
      </c>
      <c r="H23" s="31">
        <f>H32+H24+H30+H33+H36+H37+H38+H39</f>
        <v>12695.000000000002</v>
      </c>
      <c r="I23" s="30" t="e">
        <f>H23/#REF!*100</f>
        <v>#REF!</v>
      </c>
      <c r="J23" s="29"/>
      <c r="K23" s="31">
        <f>K32+K24+K30+K33+K36+K37+K38+K39</f>
        <v>22928.6</v>
      </c>
      <c r="L23" s="30">
        <f t="shared" si="2"/>
        <v>3591.5999999999985</v>
      </c>
    </row>
    <row r="24" spans="1:12" ht="45.75" customHeight="1">
      <c r="A24" s="10" t="s">
        <v>42</v>
      </c>
      <c r="B24" s="16" t="s">
        <v>33</v>
      </c>
      <c r="C24" s="16" t="s">
        <v>34</v>
      </c>
      <c r="D24" s="37" t="s">
        <v>6</v>
      </c>
      <c r="E24" s="32">
        <f>E25+E26+E27+E29+E28</f>
        <v>5911</v>
      </c>
      <c r="F24" s="32">
        <f>F25+F26+F27+F29+F28</f>
        <v>3163.2000000000003</v>
      </c>
      <c r="G24" s="44">
        <f t="shared" si="0"/>
        <v>53.51378785315514</v>
      </c>
      <c r="H24" s="34">
        <f>H25+H26+H27+H29+H28</f>
        <v>2768.7</v>
      </c>
      <c r="I24" s="33" t="e">
        <f>H24/#REF!*100</f>
        <v>#REF!</v>
      </c>
      <c r="J24" s="32">
        <f t="shared" si="1"/>
        <v>2747.7999999999997</v>
      </c>
      <c r="K24" s="34">
        <f>K25+K26+K27+K29+K28</f>
        <v>6031.1</v>
      </c>
      <c r="L24" s="33">
        <f t="shared" si="2"/>
        <v>120.10000000000036</v>
      </c>
    </row>
    <row r="25" spans="1:12" ht="42.75" customHeight="1">
      <c r="A25" s="10" t="s">
        <v>80</v>
      </c>
      <c r="B25" s="16" t="s">
        <v>33</v>
      </c>
      <c r="C25" s="16" t="s">
        <v>43</v>
      </c>
      <c r="D25" s="36" t="s">
        <v>24</v>
      </c>
      <c r="E25" s="33">
        <v>3750</v>
      </c>
      <c r="F25" s="42">
        <v>1722.6</v>
      </c>
      <c r="G25" s="44">
        <f t="shared" si="0"/>
        <v>45.936</v>
      </c>
      <c r="H25" s="33">
        <v>1536.9</v>
      </c>
      <c r="I25" s="33" t="e">
        <f>H25/#REF!*100</f>
        <v>#REF!</v>
      </c>
      <c r="J25" s="32">
        <f t="shared" si="1"/>
        <v>2027.4</v>
      </c>
      <c r="K25" s="32">
        <v>3458</v>
      </c>
      <c r="L25" s="33">
        <f t="shared" si="2"/>
        <v>-292</v>
      </c>
    </row>
    <row r="26" spans="1:12" ht="41.25" customHeight="1">
      <c r="A26" s="10" t="s">
        <v>44</v>
      </c>
      <c r="B26" s="16" t="s">
        <v>33</v>
      </c>
      <c r="C26" s="16" t="s">
        <v>43</v>
      </c>
      <c r="D26" s="36" t="s">
        <v>28</v>
      </c>
      <c r="E26" s="33">
        <v>161</v>
      </c>
      <c r="F26" s="42">
        <v>137.9</v>
      </c>
      <c r="G26" s="44">
        <f t="shared" si="0"/>
        <v>85.65217391304348</v>
      </c>
      <c r="H26" s="33">
        <v>93</v>
      </c>
      <c r="I26" s="33"/>
      <c r="J26" s="32">
        <f t="shared" si="1"/>
        <v>23.099999999999994</v>
      </c>
      <c r="K26" s="32">
        <v>161</v>
      </c>
      <c r="L26" s="33">
        <f t="shared" si="2"/>
        <v>0</v>
      </c>
    </row>
    <row r="27" spans="1:12" ht="45" customHeight="1">
      <c r="A27" s="10" t="s">
        <v>45</v>
      </c>
      <c r="B27" s="16" t="s">
        <v>33</v>
      </c>
      <c r="C27" s="16">
        <v>120</v>
      </c>
      <c r="D27" s="36" t="s">
        <v>27</v>
      </c>
      <c r="E27" s="33">
        <v>2000</v>
      </c>
      <c r="F27" s="42">
        <v>1283.3</v>
      </c>
      <c r="G27" s="44">
        <f t="shared" si="0"/>
        <v>64.16499999999999</v>
      </c>
      <c r="H27" s="33">
        <v>1120.8</v>
      </c>
      <c r="I27" s="33" t="e">
        <f>H27/#REF!*100</f>
        <v>#REF!</v>
      </c>
      <c r="J27" s="32">
        <f t="shared" si="1"/>
        <v>716.7</v>
      </c>
      <c r="K27" s="32">
        <v>2389.1</v>
      </c>
      <c r="L27" s="33">
        <f t="shared" si="2"/>
        <v>389.0999999999999</v>
      </c>
    </row>
    <row r="28" spans="1:12" ht="29.25" customHeight="1">
      <c r="A28" s="10" t="s">
        <v>46</v>
      </c>
      <c r="B28" s="16" t="s">
        <v>33</v>
      </c>
      <c r="C28" s="16">
        <v>120</v>
      </c>
      <c r="D28" s="39" t="s">
        <v>30</v>
      </c>
      <c r="E28" s="33">
        <v>0</v>
      </c>
      <c r="F28" s="42">
        <v>13</v>
      </c>
      <c r="G28" s="44"/>
      <c r="H28" s="33">
        <v>13</v>
      </c>
      <c r="I28" s="33"/>
      <c r="J28" s="32">
        <f t="shared" si="1"/>
        <v>-13</v>
      </c>
      <c r="K28" s="32">
        <v>13</v>
      </c>
      <c r="L28" s="33">
        <f t="shared" si="2"/>
        <v>13</v>
      </c>
    </row>
    <row r="29" spans="1:12" ht="29.25" customHeight="1">
      <c r="A29" s="10" t="s">
        <v>47</v>
      </c>
      <c r="B29" s="16" t="s">
        <v>33</v>
      </c>
      <c r="C29" s="16">
        <v>120</v>
      </c>
      <c r="D29" s="36" t="s">
        <v>25</v>
      </c>
      <c r="E29" s="33"/>
      <c r="F29" s="42">
        <v>6.4</v>
      </c>
      <c r="G29" s="44"/>
      <c r="H29" s="33">
        <v>5</v>
      </c>
      <c r="I29" s="33" t="e">
        <f>H29/#REF!*100</f>
        <v>#REF!</v>
      </c>
      <c r="J29" s="32">
        <f t="shared" si="1"/>
        <v>-6.4</v>
      </c>
      <c r="K29" s="32">
        <v>10</v>
      </c>
      <c r="L29" s="33">
        <f t="shared" si="2"/>
        <v>10</v>
      </c>
    </row>
    <row r="30" spans="1:12" ht="28.5" customHeight="1">
      <c r="A30" s="10" t="s">
        <v>48</v>
      </c>
      <c r="B30" s="16" t="s">
        <v>33</v>
      </c>
      <c r="C30" s="16" t="s">
        <v>34</v>
      </c>
      <c r="D30" s="36" t="s">
        <v>7</v>
      </c>
      <c r="E30" s="32">
        <f>E31</f>
        <v>2799</v>
      </c>
      <c r="F30" s="42">
        <v>2066.5</v>
      </c>
      <c r="G30" s="44">
        <f t="shared" si="0"/>
        <v>73.82993926402287</v>
      </c>
      <c r="H30" s="32">
        <f>H31</f>
        <v>2064.8</v>
      </c>
      <c r="I30" s="33" t="e">
        <f>H30/#REF!*100</f>
        <v>#REF!</v>
      </c>
      <c r="J30" s="32">
        <f t="shared" si="1"/>
        <v>732.5</v>
      </c>
      <c r="K30" s="32">
        <f>K31</f>
        <v>3600</v>
      </c>
      <c r="L30" s="33">
        <f t="shared" si="2"/>
        <v>801</v>
      </c>
    </row>
    <row r="31" spans="1:12" ht="32.25" customHeight="1">
      <c r="A31" s="10" t="s">
        <v>49</v>
      </c>
      <c r="B31" s="16" t="s">
        <v>33</v>
      </c>
      <c r="C31" s="16">
        <v>120</v>
      </c>
      <c r="D31" s="36" t="s">
        <v>8</v>
      </c>
      <c r="E31" s="33">
        <v>2799</v>
      </c>
      <c r="F31" s="42">
        <v>2066.5</v>
      </c>
      <c r="G31" s="44">
        <f t="shared" si="0"/>
        <v>73.82993926402287</v>
      </c>
      <c r="H31" s="33">
        <v>2064.8</v>
      </c>
      <c r="I31" s="33" t="e">
        <f>H31/#REF!*100</f>
        <v>#REF!</v>
      </c>
      <c r="J31" s="32">
        <f t="shared" si="1"/>
        <v>732.5</v>
      </c>
      <c r="K31" s="32">
        <v>3600</v>
      </c>
      <c r="L31" s="33">
        <f t="shared" si="2"/>
        <v>801</v>
      </c>
    </row>
    <row r="32" spans="1:12" ht="18.75" customHeight="1">
      <c r="A32" s="10" t="s">
        <v>66</v>
      </c>
      <c r="B32" s="16" t="s">
        <v>33</v>
      </c>
      <c r="C32" s="16" t="s">
        <v>34</v>
      </c>
      <c r="D32" s="36" t="s">
        <v>65</v>
      </c>
      <c r="E32" s="33">
        <v>159</v>
      </c>
      <c r="F32" s="42">
        <v>28.7</v>
      </c>
      <c r="G32" s="44">
        <f t="shared" si="0"/>
        <v>18.050314465408803</v>
      </c>
      <c r="H32" s="33">
        <v>0.7</v>
      </c>
      <c r="I32" s="33" t="e">
        <f>H32/#REF!*100</f>
        <v>#REF!</v>
      </c>
      <c r="J32" s="32">
        <f t="shared" si="1"/>
        <v>130.3</v>
      </c>
      <c r="K32" s="32">
        <v>1</v>
      </c>
      <c r="L32" s="33">
        <f t="shared" si="2"/>
        <v>-158</v>
      </c>
    </row>
    <row r="33" spans="1:12" ht="27.75" customHeight="1">
      <c r="A33" s="10" t="s">
        <v>50</v>
      </c>
      <c r="B33" s="16" t="s">
        <v>33</v>
      </c>
      <c r="C33" s="16" t="s">
        <v>34</v>
      </c>
      <c r="D33" s="36" t="s">
        <v>9</v>
      </c>
      <c r="E33" s="32">
        <f>E34+E35</f>
        <v>6920</v>
      </c>
      <c r="F33" s="42">
        <v>5606.9</v>
      </c>
      <c r="G33" s="44">
        <f t="shared" si="0"/>
        <v>81.02456647398843</v>
      </c>
      <c r="H33" s="32">
        <f>H34+H35</f>
        <v>5016.400000000001</v>
      </c>
      <c r="I33" s="33" t="e">
        <f>H33/#REF!*100</f>
        <v>#REF!</v>
      </c>
      <c r="J33" s="32">
        <f t="shared" si="1"/>
        <v>1313.1000000000004</v>
      </c>
      <c r="K33" s="32">
        <f>K34+K35</f>
        <v>8548.4</v>
      </c>
      <c r="L33" s="33">
        <f t="shared" si="2"/>
        <v>1628.3999999999996</v>
      </c>
    </row>
    <row r="34" spans="1:12" ht="46.5" customHeight="1">
      <c r="A34" s="10" t="s">
        <v>89</v>
      </c>
      <c r="B34" s="16" t="s">
        <v>33</v>
      </c>
      <c r="C34" s="16">
        <v>410</v>
      </c>
      <c r="D34" s="36" t="s">
        <v>13</v>
      </c>
      <c r="E34" s="33">
        <v>6500</v>
      </c>
      <c r="F34" s="42">
        <v>4084.6</v>
      </c>
      <c r="G34" s="44">
        <f t="shared" si="0"/>
        <v>62.839999999999996</v>
      </c>
      <c r="H34" s="33">
        <v>4044.3</v>
      </c>
      <c r="I34" s="33" t="e">
        <f>H34/#REF!*100</f>
        <v>#REF!</v>
      </c>
      <c r="J34" s="32">
        <f t="shared" si="1"/>
        <v>2415.4</v>
      </c>
      <c r="K34" s="32">
        <v>7151.9</v>
      </c>
      <c r="L34" s="33">
        <f t="shared" si="2"/>
        <v>651.8999999999996</v>
      </c>
    </row>
    <row r="35" spans="1:12" ht="57" customHeight="1">
      <c r="A35" s="10" t="s">
        <v>88</v>
      </c>
      <c r="B35" s="16" t="s">
        <v>33</v>
      </c>
      <c r="C35" s="16" t="s">
        <v>51</v>
      </c>
      <c r="D35" s="36" t="s">
        <v>21</v>
      </c>
      <c r="E35" s="33">
        <v>420</v>
      </c>
      <c r="F35" s="42">
        <v>1522.3</v>
      </c>
      <c r="G35" s="44">
        <f t="shared" si="0"/>
        <v>362.4523809523809</v>
      </c>
      <c r="H35" s="33">
        <v>972.1</v>
      </c>
      <c r="I35" s="33" t="e">
        <f>H35/#REF!*100</f>
        <v>#REF!</v>
      </c>
      <c r="J35" s="32">
        <f t="shared" si="1"/>
        <v>-1102.3</v>
      </c>
      <c r="K35" s="32">
        <v>1396.5</v>
      </c>
      <c r="L35" s="33">
        <f t="shared" si="2"/>
        <v>976.5</v>
      </c>
    </row>
    <row r="36" spans="1:12" ht="17.25" customHeight="1">
      <c r="A36" s="10" t="s">
        <v>52</v>
      </c>
      <c r="B36" s="16" t="s">
        <v>33</v>
      </c>
      <c r="C36" s="16" t="s">
        <v>34</v>
      </c>
      <c r="D36" s="36" t="s">
        <v>10</v>
      </c>
      <c r="E36" s="33">
        <v>3405</v>
      </c>
      <c r="F36" s="42">
        <v>3223.3</v>
      </c>
      <c r="G36" s="44">
        <f t="shared" si="0"/>
        <v>94.66372980910427</v>
      </c>
      <c r="H36" s="33">
        <v>2832.8</v>
      </c>
      <c r="I36" s="33" t="e">
        <f>H36/#REF!*100</f>
        <v>#REF!</v>
      </c>
      <c r="J36" s="32">
        <f t="shared" si="1"/>
        <v>181.69999999999982</v>
      </c>
      <c r="K36" s="32">
        <v>4723.1</v>
      </c>
      <c r="L36" s="33">
        <f t="shared" si="2"/>
        <v>1318.1000000000004</v>
      </c>
    </row>
    <row r="37" spans="1:12" ht="16.5" customHeight="1">
      <c r="A37" s="10" t="s">
        <v>53</v>
      </c>
      <c r="B37" s="16" t="s">
        <v>33</v>
      </c>
      <c r="C37" s="16" t="s">
        <v>34</v>
      </c>
      <c r="D37" s="36" t="s">
        <v>11</v>
      </c>
      <c r="E37" s="33">
        <v>143</v>
      </c>
      <c r="F37" s="42">
        <v>1.7</v>
      </c>
      <c r="G37" s="44">
        <f t="shared" si="0"/>
        <v>1.1888111888111887</v>
      </c>
      <c r="H37" s="33">
        <v>11.6</v>
      </c>
      <c r="I37" s="33" t="e">
        <f>H37/#REF!*100</f>
        <v>#REF!</v>
      </c>
      <c r="J37" s="32">
        <f t="shared" si="1"/>
        <v>141.3</v>
      </c>
      <c r="K37" s="32">
        <v>25</v>
      </c>
      <c r="L37" s="33">
        <f t="shared" si="2"/>
        <v>-118</v>
      </c>
    </row>
    <row r="38" spans="1:12" ht="20.25" customHeight="1" hidden="1">
      <c r="A38" s="20" t="s">
        <v>54</v>
      </c>
      <c r="B38" s="21" t="s">
        <v>33</v>
      </c>
      <c r="C38" s="21" t="s">
        <v>34</v>
      </c>
      <c r="D38" s="22" t="s">
        <v>29</v>
      </c>
      <c r="E38" s="24">
        <v>0</v>
      </c>
      <c r="F38" s="17">
        <f>E38+J38</f>
        <v>0</v>
      </c>
      <c r="G38" s="25"/>
      <c r="H38" s="23"/>
      <c r="I38" s="23"/>
      <c r="J38" s="23"/>
      <c r="K38" s="23"/>
      <c r="L38" s="23"/>
    </row>
    <row r="39" spans="1:12" ht="36.75" customHeight="1" hidden="1">
      <c r="A39" s="10" t="s">
        <v>55</v>
      </c>
      <c r="B39" s="16" t="s">
        <v>33</v>
      </c>
      <c r="C39" s="16" t="s">
        <v>34</v>
      </c>
      <c r="D39" s="5" t="s">
        <v>31</v>
      </c>
      <c r="E39" s="13"/>
      <c r="F39" s="17">
        <f>E39+J39</f>
        <v>0</v>
      </c>
      <c r="G39" s="17"/>
      <c r="H39" s="12"/>
      <c r="I39" s="12"/>
      <c r="J39" s="12"/>
      <c r="K39" s="12"/>
      <c r="L39" s="12"/>
    </row>
    <row r="40" spans="1:12" ht="18" customHeight="1">
      <c r="A40" s="9" t="s">
        <v>56</v>
      </c>
      <c r="B40" s="15" t="s">
        <v>33</v>
      </c>
      <c r="C40" s="15" t="s">
        <v>34</v>
      </c>
      <c r="D40" s="6" t="s">
        <v>12</v>
      </c>
      <c r="E40" s="12">
        <f>E42+E43+E44+E45+E46</f>
        <v>532973.7</v>
      </c>
      <c r="F40" s="12">
        <f>F42+F43+F44+F45+F46</f>
        <v>269748.19999999995</v>
      </c>
      <c r="G40" s="43">
        <f aca="true" t="shared" si="3" ref="G40:G47">F40/E40*100</f>
        <v>50.61191574743744</v>
      </c>
      <c r="H40" s="12" t="e">
        <f>H41+H42+H43+H44+#REF!+#REF!+#REF!</f>
        <v>#REF!</v>
      </c>
      <c r="I40" s="12"/>
      <c r="J40" s="12"/>
      <c r="K40" s="12"/>
      <c r="L40" s="12"/>
    </row>
    <row r="41" spans="1:12" ht="32.25" customHeight="1" hidden="1">
      <c r="A41" s="10" t="s">
        <v>57</v>
      </c>
      <c r="B41" s="16" t="s">
        <v>33</v>
      </c>
      <c r="C41" s="16" t="s">
        <v>58</v>
      </c>
      <c r="D41" s="4" t="s">
        <v>19</v>
      </c>
      <c r="E41" s="13">
        <v>0</v>
      </c>
      <c r="F41" s="17">
        <f>E41+J41</f>
        <v>0</v>
      </c>
      <c r="G41" s="44" t="e">
        <f t="shared" si="3"/>
        <v>#DIV/0!</v>
      </c>
      <c r="H41" s="13"/>
      <c r="I41" s="13"/>
      <c r="J41" s="13"/>
      <c r="K41" s="13"/>
      <c r="L41" s="13"/>
    </row>
    <row r="42" spans="1:12" ht="32.25" customHeight="1">
      <c r="A42" s="10" t="s">
        <v>59</v>
      </c>
      <c r="B42" s="16" t="s">
        <v>33</v>
      </c>
      <c r="C42" s="16" t="s">
        <v>58</v>
      </c>
      <c r="D42" s="7" t="s">
        <v>78</v>
      </c>
      <c r="E42" s="13">
        <v>67599.3</v>
      </c>
      <c r="F42" s="42">
        <v>11586.4</v>
      </c>
      <c r="G42" s="44">
        <f t="shared" si="3"/>
        <v>17.139822453782806</v>
      </c>
      <c r="H42" s="13"/>
      <c r="I42" s="13"/>
      <c r="J42" s="13"/>
      <c r="K42" s="13"/>
      <c r="L42" s="13"/>
    </row>
    <row r="43" spans="1:12" ht="21.75" customHeight="1">
      <c r="A43" s="10" t="s">
        <v>60</v>
      </c>
      <c r="B43" s="16" t="s">
        <v>33</v>
      </c>
      <c r="C43" s="16" t="s">
        <v>58</v>
      </c>
      <c r="D43" s="7" t="s">
        <v>20</v>
      </c>
      <c r="E43" s="13">
        <v>408946.8</v>
      </c>
      <c r="F43" s="42">
        <v>204910.3</v>
      </c>
      <c r="G43" s="44">
        <f t="shared" si="3"/>
        <v>50.10683541233236</v>
      </c>
      <c r="H43" s="13"/>
      <c r="I43" s="13"/>
      <c r="J43" s="13"/>
      <c r="K43" s="13"/>
      <c r="L43" s="13"/>
    </row>
    <row r="44" spans="1:12" ht="33.75" customHeight="1">
      <c r="A44" s="10" t="s">
        <v>92</v>
      </c>
      <c r="B44" s="16" t="s">
        <v>33</v>
      </c>
      <c r="C44" s="16" t="s">
        <v>58</v>
      </c>
      <c r="D44" s="4" t="s">
        <v>93</v>
      </c>
      <c r="E44" s="13">
        <v>6427.6</v>
      </c>
      <c r="F44" s="42">
        <v>3252.5</v>
      </c>
      <c r="G44" s="44">
        <f t="shared" si="3"/>
        <v>50.60209098263737</v>
      </c>
      <c r="H44" s="13"/>
      <c r="I44" s="13"/>
      <c r="J44" s="13"/>
      <c r="K44" s="13"/>
      <c r="L44" s="13"/>
    </row>
    <row r="45" spans="1:12" ht="20.25" customHeight="1">
      <c r="A45" s="10" t="s">
        <v>95</v>
      </c>
      <c r="B45" s="16" t="s">
        <v>33</v>
      </c>
      <c r="C45" s="16" t="s">
        <v>58</v>
      </c>
      <c r="D45" s="4" t="s">
        <v>94</v>
      </c>
      <c r="E45" s="13">
        <v>50000</v>
      </c>
      <c r="F45" s="42">
        <v>50000</v>
      </c>
      <c r="G45" s="44">
        <f t="shared" si="3"/>
        <v>100</v>
      </c>
      <c r="H45" s="13"/>
      <c r="I45" s="13"/>
      <c r="J45" s="13"/>
      <c r="K45" s="13"/>
      <c r="L45" s="13"/>
    </row>
    <row r="46" spans="1:12" ht="27" customHeight="1">
      <c r="A46" s="10" t="s">
        <v>72</v>
      </c>
      <c r="B46" s="16" t="s">
        <v>33</v>
      </c>
      <c r="C46" s="16" t="s">
        <v>58</v>
      </c>
      <c r="D46" s="4" t="s">
        <v>73</v>
      </c>
      <c r="E46" s="13">
        <v>0</v>
      </c>
      <c r="F46" s="42">
        <v>-1</v>
      </c>
      <c r="G46" s="44"/>
      <c r="H46" s="13"/>
      <c r="I46" s="13"/>
      <c r="J46" s="13"/>
      <c r="K46" s="13"/>
      <c r="L46" s="13"/>
    </row>
    <row r="47" spans="1:12" ht="17.25" customHeight="1">
      <c r="A47" s="11"/>
      <c r="B47" s="2"/>
      <c r="C47" s="2"/>
      <c r="D47" s="8" t="s">
        <v>16</v>
      </c>
      <c r="E47" s="12">
        <f>E6+E40</f>
        <v>825358.7</v>
      </c>
      <c r="F47" s="12">
        <f>F6+F40</f>
        <v>396075.1</v>
      </c>
      <c r="G47" s="43">
        <f t="shared" si="3"/>
        <v>47.98823832595452</v>
      </c>
      <c r="H47" s="12"/>
      <c r="I47" s="12"/>
      <c r="J47" s="12"/>
      <c r="K47" s="12"/>
      <c r="L47" s="12"/>
    </row>
    <row r="48" spans="1:8" ht="16.5">
      <c r="A48" s="45"/>
      <c r="B48" s="45"/>
      <c r="C48" s="45"/>
      <c r="D48" s="45"/>
      <c r="E48" s="45"/>
      <c r="F48" s="46"/>
      <c r="G48" s="46"/>
      <c r="H48" s="14"/>
    </row>
    <row r="49" spans="1:7" ht="16.5">
      <c r="A49" s="63"/>
      <c r="B49" s="63"/>
      <c r="C49" s="63"/>
      <c r="D49" s="64" t="s">
        <v>96</v>
      </c>
      <c r="E49" s="63"/>
      <c r="F49" s="63"/>
      <c r="G49" s="63"/>
    </row>
    <row r="50" spans="1:7" ht="16.5">
      <c r="A50" s="63"/>
      <c r="B50" s="63"/>
      <c r="C50" s="63"/>
      <c r="D50" s="63"/>
      <c r="E50" s="63"/>
      <c r="F50" s="63"/>
      <c r="G50" s="63"/>
    </row>
    <row r="51" spans="1:7" ht="16.5">
      <c r="A51" s="65" t="s">
        <v>97</v>
      </c>
      <c r="B51" s="66"/>
      <c r="C51" s="67"/>
      <c r="D51" s="68" t="s">
        <v>98</v>
      </c>
      <c r="E51" s="69">
        <v>43219.3</v>
      </c>
      <c r="F51" s="69">
        <v>20087.3</v>
      </c>
      <c r="G51" s="70">
        <f>F51/E51*100</f>
        <v>46.47761532463505</v>
      </c>
    </row>
    <row r="52" spans="1:7" ht="33">
      <c r="A52" s="65" t="s">
        <v>100</v>
      </c>
      <c r="B52" s="66"/>
      <c r="C52" s="67"/>
      <c r="D52" s="68" t="s">
        <v>101</v>
      </c>
      <c r="E52" s="69">
        <v>1505.2</v>
      </c>
      <c r="F52" s="69">
        <v>365.1</v>
      </c>
      <c r="G52" s="70">
        <f>F52/E52*100</f>
        <v>24.255912835503587</v>
      </c>
    </row>
    <row r="53" spans="1:7" ht="16.5">
      <c r="A53" s="65" t="s">
        <v>102</v>
      </c>
      <c r="B53" s="66"/>
      <c r="C53" s="67"/>
      <c r="D53" s="68" t="s">
        <v>103</v>
      </c>
      <c r="E53" s="69">
        <v>33540.5</v>
      </c>
      <c r="F53" s="69">
        <v>4376.2</v>
      </c>
      <c r="G53" s="70">
        <f>F53/E53*100</f>
        <v>13.047509727046405</v>
      </c>
    </row>
    <row r="54" spans="1:7" ht="16.5">
      <c r="A54" s="65" t="s">
        <v>104</v>
      </c>
      <c r="B54" s="66"/>
      <c r="C54" s="67"/>
      <c r="D54" s="68" t="s">
        <v>105</v>
      </c>
      <c r="E54" s="69">
        <v>21415.8</v>
      </c>
      <c r="F54" s="69">
        <v>3</v>
      </c>
      <c r="G54" s="70">
        <f>F54/E54*100</f>
        <v>0.01400834897598969</v>
      </c>
    </row>
    <row r="55" spans="1:7" ht="16.5">
      <c r="A55" s="65" t="s">
        <v>106</v>
      </c>
      <c r="B55" s="66"/>
      <c r="C55" s="67"/>
      <c r="D55" s="68" t="s">
        <v>107</v>
      </c>
      <c r="E55" s="69">
        <v>2045.6</v>
      </c>
      <c r="F55" s="69">
        <v>375.6</v>
      </c>
      <c r="G55" s="70">
        <f>F55/E55*100</f>
        <v>18.361360969886587</v>
      </c>
    </row>
    <row r="56" spans="1:7" ht="16.5">
      <c r="A56" s="65" t="s">
        <v>108</v>
      </c>
      <c r="B56" s="66"/>
      <c r="C56" s="67"/>
      <c r="D56" s="68" t="s">
        <v>109</v>
      </c>
      <c r="E56" s="69">
        <v>394289.7</v>
      </c>
      <c r="F56" s="69">
        <v>211345.4</v>
      </c>
      <c r="G56" s="70">
        <f>F56/E56*100</f>
        <v>53.60155236111924</v>
      </c>
    </row>
    <row r="57" spans="1:7" ht="16.5">
      <c r="A57" s="65" t="s">
        <v>110</v>
      </c>
      <c r="B57" s="66"/>
      <c r="C57" s="67"/>
      <c r="D57" s="68" t="s">
        <v>111</v>
      </c>
      <c r="E57" s="69">
        <v>23220.2</v>
      </c>
      <c r="F57" s="69">
        <v>11732.8</v>
      </c>
      <c r="G57" s="70">
        <f>F57/E57*100</f>
        <v>50.52841922119533</v>
      </c>
    </row>
    <row r="58" spans="1:7" ht="16.5">
      <c r="A58" s="65" t="s">
        <v>112</v>
      </c>
      <c r="B58" s="66"/>
      <c r="C58" s="67"/>
      <c r="D58" s="68" t="s">
        <v>113</v>
      </c>
      <c r="E58" s="69">
        <v>848.5</v>
      </c>
      <c r="F58" s="69">
        <v>7</v>
      </c>
      <c r="G58" s="70">
        <f>F58/E58*100</f>
        <v>0.8249852681202121</v>
      </c>
    </row>
    <row r="59" spans="1:7" ht="16.5">
      <c r="A59" s="65" t="s">
        <v>114</v>
      </c>
      <c r="B59" s="66"/>
      <c r="C59" s="67"/>
      <c r="D59" s="68" t="s">
        <v>115</v>
      </c>
      <c r="E59" s="69">
        <v>241111.6</v>
      </c>
      <c r="F59" s="69">
        <v>105198.8</v>
      </c>
      <c r="G59" s="70">
        <f>F59/E59*100</f>
        <v>43.63075024179675</v>
      </c>
    </row>
    <row r="60" spans="1:7" ht="16.5">
      <c r="A60" s="65" t="s">
        <v>116</v>
      </c>
      <c r="B60" s="66"/>
      <c r="C60" s="67"/>
      <c r="D60" s="68" t="s">
        <v>117</v>
      </c>
      <c r="E60" s="69">
        <v>68094.5</v>
      </c>
      <c r="F60" s="69">
        <v>11301.2</v>
      </c>
      <c r="G60" s="70">
        <f>F60/E60*100</f>
        <v>16.596347722650144</v>
      </c>
    </row>
    <row r="61" spans="1:7" ht="16.5">
      <c r="A61" s="71" t="s">
        <v>118</v>
      </c>
      <c r="B61" s="72"/>
      <c r="C61" s="73"/>
      <c r="D61" s="74" t="s">
        <v>119</v>
      </c>
      <c r="E61" s="75">
        <v>1000</v>
      </c>
      <c r="F61" s="75">
        <v>400</v>
      </c>
      <c r="G61" s="70">
        <f>F61/E61*100</f>
        <v>40</v>
      </c>
    </row>
    <row r="62" spans="1:7" ht="33">
      <c r="A62" s="71" t="s">
        <v>120</v>
      </c>
      <c r="B62" s="72"/>
      <c r="C62" s="73"/>
      <c r="D62" s="74" t="s">
        <v>121</v>
      </c>
      <c r="E62" s="75">
        <v>1049.2</v>
      </c>
      <c r="F62" s="75">
        <v>134</v>
      </c>
      <c r="G62" s="70">
        <f>F62/E62*100</f>
        <v>12.771635531833777</v>
      </c>
    </row>
    <row r="63" spans="1:7" ht="15.75">
      <c r="A63" s="57"/>
      <c r="B63" s="58"/>
      <c r="C63" s="59"/>
      <c r="D63" s="60" t="s">
        <v>122</v>
      </c>
      <c r="E63" s="61">
        <f>E51+E52+E53+E54+E55+E56+E57+E58+E59+E60+E61+E62</f>
        <v>831340.1</v>
      </c>
      <c r="F63" s="61">
        <f>F51+F52+F53+F54+F55+F56+F57+F58+F59+F60+F61+F62</f>
        <v>365326.39999999997</v>
      </c>
      <c r="G63" s="62">
        <f>F63/E63*100</f>
        <v>43.94427743831916</v>
      </c>
    </row>
    <row r="64" spans="1:13" ht="18">
      <c r="A64" s="76"/>
      <c r="B64" s="77"/>
      <c r="C64" s="78"/>
      <c r="D64" s="79" t="s">
        <v>123</v>
      </c>
      <c r="E64" s="80">
        <f>E63-E47</f>
        <v>5981.400000000023</v>
      </c>
      <c r="F64" s="80">
        <f>F63-F47</f>
        <v>-30748.70000000001</v>
      </c>
      <c r="G64" s="79"/>
      <c r="H64" s="81"/>
      <c r="I64" s="81"/>
      <c r="J64" s="81"/>
      <c r="K64" s="81"/>
      <c r="L64" s="81"/>
      <c r="M64" s="81"/>
    </row>
  </sheetData>
  <sheetProtection/>
  <mergeCells count="26">
    <mergeCell ref="A63:C63"/>
    <mergeCell ref="A64:C64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54:C54"/>
    <mergeCell ref="A5:C5"/>
    <mergeCell ref="A1:L1"/>
    <mergeCell ref="A3:C4"/>
    <mergeCell ref="G3:G4"/>
    <mergeCell ref="L3:L4"/>
    <mergeCell ref="K3:K4"/>
    <mergeCell ref="E3:E4"/>
    <mergeCell ref="D3:D4"/>
    <mergeCell ref="J3:J4"/>
    <mergeCell ref="I3:I4"/>
    <mergeCell ref="H3:H4"/>
    <mergeCell ref="F3:F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Грязовецкого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</dc:creator>
  <cp:keywords/>
  <dc:description/>
  <cp:lastModifiedBy>bud5</cp:lastModifiedBy>
  <cp:lastPrinted>2013-07-31T05:09:46Z</cp:lastPrinted>
  <dcterms:created xsi:type="dcterms:W3CDTF">2004-12-09T07:13:42Z</dcterms:created>
  <dcterms:modified xsi:type="dcterms:W3CDTF">2013-08-11T12:35:34Z</dcterms:modified>
  <cp:category/>
  <cp:version/>
  <cp:contentType/>
  <cp:contentStatus/>
</cp:coreProperties>
</file>